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01_SOPs\Section_200_InorganicNon-metals\"/>
    </mc:Choice>
  </mc:AlternateContent>
  <bookViews>
    <workbookView xWindow="0" yWindow="0" windowWidth="19785" windowHeight="10275"/>
  </bookViews>
  <sheets>
    <sheet name="DR-2010" sheetId="1" r:id="rId1"/>
    <sheet name="DR-3900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C25" i="2" s="1"/>
  <c r="C23" i="1" l="1"/>
  <c r="C25" i="1" s="1"/>
  <c r="C19" i="1"/>
  <c r="C18" i="1"/>
  <c r="C17" i="1"/>
  <c r="F28" i="2"/>
  <c r="F27" i="2"/>
  <c r="C19" i="2"/>
  <c r="C18" i="2"/>
  <c r="C17" i="2"/>
  <c r="G28" i="2" l="1"/>
  <c r="G27" i="2"/>
  <c r="F27" i="1"/>
  <c r="F28" i="1"/>
  <c r="G28" i="1" l="1"/>
  <c r="G27" i="1"/>
</calcChain>
</file>

<file path=xl/sharedStrings.xml><?xml version="1.0" encoding="utf-8"?>
<sst xmlns="http://schemas.openxmlformats.org/spreadsheetml/2006/main" count="48" uniqueCount="24">
  <si>
    <t>Concentration</t>
  </si>
  <si>
    <t>Slope =</t>
  </si>
  <si>
    <t>Intercept =</t>
  </si>
  <si>
    <t>R-squared =</t>
  </si>
  <si>
    <t>Sample Concentration Calculator</t>
  </si>
  <si>
    <t>Calibration Line Construction</t>
  </si>
  <si>
    <t>X</t>
  </si>
  <si>
    <t>Y</t>
  </si>
  <si>
    <t>mg/L</t>
  </si>
  <si>
    <t>Abs</t>
  </si>
  <si>
    <t>Enter Abs Reading</t>
  </si>
  <si>
    <t>Blank</t>
  </si>
  <si>
    <t>(P mg/L)</t>
  </si>
  <si>
    <t>DR</t>
  </si>
  <si>
    <t>Calibration Date:</t>
  </si>
  <si>
    <t>Calibration Curve for Reactive Phosphorous (Orthophosphate) by Ascobic Acid Reduction (SOP AMBL-208B)</t>
  </si>
  <si>
    <t>Calibrated by:</t>
  </si>
  <si>
    <t>Terry Baxter</t>
  </si>
  <si>
    <t>Spencer Harvey</t>
  </si>
  <si>
    <r>
      <t>PO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vertAlign val="superscript"/>
        <sz val="11"/>
        <color theme="1"/>
        <rFont val="Calibri"/>
        <family val="2"/>
        <scheme val="minor"/>
      </rPr>
      <t>3-</t>
    </r>
    <r>
      <rPr>
        <b/>
        <sz val="11"/>
        <color theme="1"/>
        <rFont val="Calibri"/>
        <family val="2"/>
        <scheme val="minor"/>
      </rPr>
      <t xml:space="preserve"> P</t>
    </r>
  </si>
  <si>
    <t>Enter Dilution</t>
  </si>
  <si>
    <r>
      <t>Corrected PO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vertAlign val="superscript"/>
        <sz val="11"/>
        <color theme="1"/>
        <rFont val="Calibri"/>
        <family val="2"/>
        <scheme val="minor"/>
      </rPr>
      <t>3-</t>
    </r>
    <r>
      <rPr>
        <b/>
        <sz val="11"/>
        <color theme="1"/>
        <rFont val="Calibri"/>
        <family val="2"/>
        <scheme val="minor"/>
      </rPr>
      <t xml:space="preserve"> P</t>
    </r>
  </si>
  <si>
    <r>
      <rPr>
        <b/>
        <sz val="11"/>
        <color theme="1"/>
        <rFont val="Symbol"/>
        <family val="1"/>
        <charset val="2"/>
      </rPr>
      <t>l</t>
    </r>
    <r>
      <rPr>
        <b/>
        <sz val="11"/>
        <color theme="1"/>
        <rFont val="Calibri"/>
        <family val="2"/>
      </rPr>
      <t xml:space="preserve"> = 890 nm</t>
    </r>
  </si>
  <si>
    <r>
      <rPr>
        <b/>
        <sz val="11"/>
        <color theme="1"/>
        <rFont val="Symbol"/>
        <family val="1"/>
        <charset val="2"/>
      </rPr>
      <t>l</t>
    </r>
    <r>
      <rPr>
        <b/>
        <sz val="11"/>
        <color theme="1"/>
        <rFont val="Calibri"/>
        <family val="2"/>
      </rPr>
      <t xml:space="preserve"> = 880 nm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</si>
</sst>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/>
    <xf numFmtId="164" fontId="0" fillId="0" borderId="2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2" fontId="0" fillId="0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'DR-2010'!$A$1</c:f>
          <c:strCache>
            <c:ptCount val="1"/>
            <c:pt idx="0">
              <c:v>Calibration Curve for Reactive Phosphorous (Orthophosphate) by Ascobic Acid Reduction (SOP AMBL-208B)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7122226716926"/>
          <c:y val="0.27073686037179234"/>
          <c:w val="0.78857475548137357"/>
          <c:h val="0.5236068631916879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'DR-2010'!$B$7:$B$15</c:f>
              <c:numCache>
                <c:formatCode>0.0000</c:formatCode>
                <c:ptCount val="9"/>
                <c:pt idx="0" formatCode="General">
                  <c:v>0</c:v>
                </c:pt>
                <c:pt idx="1">
                  <c:v>6.4999999999999997E-3</c:v>
                </c:pt>
                <c:pt idx="2" formatCode="General">
                  <c:v>0.01</c:v>
                </c:pt>
                <c:pt idx="3" formatCode="0.00">
                  <c:v>0.05</c:v>
                </c:pt>
                <c:pt idx="4" formatCode="0.00">
                  <c:v>0.1</c:v>
                </c:pt>
                <c:pt idx="5" formatCode="0.00">
                  <c:v>0.25</c:v>
                </c:pt>
                <c:pt idx="6" formatCode="0.00">
                  <c:v>0.5</c:v>
                </c:pt>
                <c:pt idx="7" formatCode="0.00">
                  <c:v>0.8</c:v>
                </c:pt>
                <c:pt idx="8" formatCode="0.0">
                  <c:v>1</c:v>
                </c:pt>
              </c:numCache>
            </c:numRef>
          </c:xVal>
          <c:yVal>
            <c:numRef>
              <c:f>'DR-2010'!$C$7:$C$15</c:f>
              <c:numCache>
                <c:formatCode>0.000</c:formatCode>
                <c:ptCount val="9"/>
                <c:pt idx="0">
                  <c:v>6.0000000000000001E-3</c:v>
                </c:pt>
                <c:pt idx="1">
                  <c:v>1.4999999999999999E-2</c:v>
                </c:pt>
                <c:pt idx="2">
                  <c:v>2.7E-2</c:v>
                </c:pt>
                <c:pt idx="3">
                  <c:v>9.8000000000000004E-2</c:v>
                </c:pt>
                <c:pt idx="4">
                  <c:v>0.17299999999999999</c:v>
                </c:pt>
                <c:pt idx="5">
                  <c:v>0.45</c:v>
                </c:pt>
                <c:pt idx="6">
                  <c:v>0.85099999999999998</c:v>
                </c:pt>
                <c:pt idx="7">
                  <c:v>1.3220000000000001</c:v>
                </c:pt>
                <c:pt idx="8">
                  <c:v>1.637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F66-4BF1-AFD2-BFF3423DC5B5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'DR-2010'!$F$27:$F$28</c:f>
              <c:numCache>
                <c:formatCode>0.000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'DR-2010'!$G$27:$G$28</c:f>
              <c:numCache>
                <c:formatCode>0.000</c:formatCode>
                <c:ptCount val="2"/>
                <c:pt idx="0">
                  <c:v>1.51086872027964E-2</c:v>
                </c:pt>
                <c:pt idx="1">
                  <c:v>1.6506771816533148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66-4BF1-AFD2-BFF3423DC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313648"/>
        <c:axId val="658314040"/>
      </c:scatterChart>
      <c:valAx>
        <c:axId val="65831364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'DR-2010'!$B$6</c:f>
              <c:strCache>
                <c:ptCount val="1"/>
                <c:pt idx="0">
                  <c:v>(P mg/L)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314040"/>
        <c:crosses val="autoZero"/>
        <c:crossBetween val="midCat"/>
        <c:majorUnit val="0.1"/>
      </c:valAx>
      <c:valAx>
        <c:axId val="658314040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'DR-2010'!$C$6</c:f>
              <c:strCache>
                <c:ptCount val="1"/>
                <c:pt idx="0">
                  <c:v>Abs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31364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>
      <a:glow rad="127000">
        <a:schemeClr val="tx2">
          <a:lumMod val="75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'DR-3900'!$A$1</c:f>
          <c:strCache>
            <c:ptCount val="1"/>
            <c:pt idx="0">
              <c:v>Calibration Curve for Reactive Phosphorous (Orthophosphate) by Ascobic Acid Reduction (SOP AMBL-208B)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7122226716926"/>
          <c:y val="0.27073686037179234"/>
          <c:w val="0.78857475548137357"/>
          <c:h val="0.5236068631916879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'DR-3900'!$B$7:$B$15</c:f>
              <c:numCache>
                <c:formatCode>General</c:formatCode>
                <c:ptCount val="9"/>
                <c:pt idx="0">
                  <c:v>0</c:v>
                </c:pt>
                <c:pt idx="1">
                  <c:v>6.4999999999999997E-3</c:v>
                </c:pt>
                <c:pt idx="2">
                  <c:v>0.01</c:v>
                </c:pt>
                <c:pt idx="3" formatCode="0.00">
                  <c:v>0.05</c:v>
                </c:pt>
                <c:pt idx="4" formatCode="0.00">
                  <c:v>0.1</c:v>
                </c:pt>
                <c:pt idx="5" formatCode="0.00">
                  <c:v>0.25</c:v>
                </c:pt>
                <c:pt idx="6" formatCode="0.00">
                  <c:v>0.5</c:v>
                </c:pt>
                <c:pt idx="7" formatCode="0.00">
                  <c:v>0.8</c:v>
                </c:pt>
                <c:pt idx="8" formatCode="0.0">
                  <c:v>1</c:v>
                </c:pt>
              </c:numCache>
            </c:numRef>
          </c:xVal>
          <c:yVal>
            <c:numRef>
              <c:f>'DR-3900'!$C$7:$C$15</c:f>
              <c:numCache>
                <c:formatCode>0.000</c:formatCode>
                <c:ptCount val="9"/>
                <c:pt idx="0">
                  <c:v>-8.0000000000000002E-3</c:v>
                </c:pt>
                <c:pt idx="1">
                  <c:v>1.7999999999999999E-2</c:v>
                </c:pt>
                <c:pt idx="2">
                  <c:v>3.4000000000000002E-2</c:v>
                </c:pt>
                <c:pt idx="3">
                  <c:v>9.9000000000000005E-2</c:v>
                </c:pt>
                <c:pt idx="4">
                  <c:v>0.185</c:v>
                </c:pt>
                <c:pt idx="5">
                  <c:v>0.47299999999999998</c:v>
                </c:pt>
                <c:pt idx="6">
                  <c:v>0.89600000000000002</c:v>
                </c:pt>
                <c:pt idx="7">
                  <c:v>1.429</c:v>
                </c:pt>
                <c:pt idx="8">
                  <c:v>1.8180000000000001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F66-4BF1-AFD2-BFF3423DC5B5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'DR-3900'!$F$27:$F$28</c:f>
              <c:numCache>
                <c:formatCode>0.000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'DR-3900'!$G$27:$G$28</c:f>
              <c:numCache>
                <c:formatCode>0.000</c:formatCode>
                <c:ptCount val="2"/>
                <c:pt idx="0">
                  <c:v>6.6365192645554405E-3</c:v>
                </c:pt>
                <c:pt idx="1">
                  <c:v>1.8046381119827597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66-4BF1-AFD2-BFF3423DC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314824"/>
        <c:axId val="658315216"/>
      </c:scatterChart>
      <c:valAx>
        <c:axId val="658314824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'DR-3900'!$B$6</c:f>
              <c:strCache>
                <c:ptCount val="1"/>
                <c:pt idx="0">
                  <c:v>(P mg/L)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315216"/>
        <c:crosses val="autoZero"/>
        <c:crossBetween val="midCat"/>
        <c:majorUnit val="0.1"/>
      </c:valAx>
      <c:valAx>
        <c:axId val="658315216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'DR-3900'!$C$6</c:f>
              <c:strCache>
                <c:ptCount val="1"/>
                <c:pt idx="0">
                  <c:v>Abs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31482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>
      <a:glow rad="127000">
        <a:schemeClr val="tx2">
          <a:lumMod val="75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23811</xdr:colOff>
      <xdr:row>4</xdr:row>
      <xdr:rowOff>9525</xdr:rowOff>
    </xdr:from>
    <xdr:to>
      <xdr:col>13</xdr:col>
      <xdr:colOff>9524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23811</xdr:colOff>
      <xdr:row>4</xdr:row>
      <xdr:rowOff>0</xdr:rowOff>
    </xdr:from>
    <xdr:to>
      <xdr:col>13</xdr:col>
      <xdr:colOff>9524</xdr:colOff>
      <xdr:row>22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2" sqref="A2"/>
    </sheetView>
  </sheetViews>
  <sheetFormatPr defaultRowHeight="15" x14ac:dyDescent="0.25"/>
  <cols>
    <col min="2" max="2" width="16.85546875" customWidth="1"/>
    <col min="3" max="3" width="16" bestFit="1" customWidth="1"/>
    <col min="4" max="4" width="11.140625" bestFit="1" customWidth="1"/>
  </cols>
  <sheetData>
    <row r="1" spans="1:4" x14ac:dyDescent="0.25">
      <c r="A1" s="7" t="s">
        <v>15</v>
      </c>
    </row>
    <row r="2" spans="1:4" x14ac:dyDescent="0.25">
      <c r="A2" s="20" t="s">
        <v>13</v>
      </c>
      <c r="B2" s="21">
        <v>2010</v>
      </c>
      <c r="C2" s="7" t="s">
        <v>14</v>
      </c>
      <c r="D2" s="19">
        <v>43243</v>
      </c>
    </row>
    <row r="3" spans="1:4" x14ac:dyDescent="0.25">
      <c r="A3" s="20"/>
      <c r="B3" s="21"/>
      <c r="C3" s="20" t="s">
        <v>16</v>
      </c>
      <c r="D3" t="s">
        <v>17</v>
      </c>
    </row>
    <row r="4" spans="1:4" x14ac:dyDescent="0.25">
      <c r="B4" s="2"/>
      <c r="C4" s="20"/>
      <c r="D4" t="s">
        <v>18</v>
      </c>
    </row>
    <row r="5" spans="1:4" x14ac:dyDescent="0.25">
      <c r="B5" s="2" t="s">
        <v>0</v>
      </c>
      <c r="C5" s="24" t="s">
        <v>22</v>
      </c>
      <c r="D5" s="2"/>
    </row>
    <row r="6" spans="1:4" x14ac:dyDescent="0.25">
      <c r="B6" s="3" t="s">
        <v>12</v>
      </c>
      <c r="C6" s="3" t="s">
        <v>9</v>
      </c>
      <c r="D6" s="9"/>
    </row>
    <row r="7" spans="1:4" x14ac:dyDescent="0.25">
      <c r="A7" t="s">
        <v>11</v>
      </c>
      <c r="B7" s="1">
        <v>0</v>
      </c>
      <c r="C7" s="6">
        <v>6.0000000000000001E-3</v>
      </c>
      <c r="D7" s="15"/>
    </row>
    <row r="8" spans="1:4" x14ac:dyDescent="0.25">
      <c r="B8" s="16">
        <v>6.4999999999999997E-3</v>
      </c>
      <c r="C8" s="6">
        <v>1.4999999999999999E-2</v>
      </c>
      <c r="D8" s="15"/>
    </row>
    <row r="9" spans="1:4" x14ac:dyDescent="0.25">
      <c r="B9" s="1">
        <v>0.01</v>
      </c>
      <c r="C9" s="6">
        <v>2.7E-2</v>
      </c>
      <c r="D9" s="15"/>
    </row>
    <row r="10" spans="1:4" x14ac:dyDescent="0.25">
      <c r="B10" s="17">
        <v>0.05</v>
      </c>
      <c r="C10" s="6">
        <v>9.8000000000000004E-2</v>
      </c>
      <c r="D10" s="15"/>
    </row>
    <row r="11" spans="1:4" x14ac:dyDescent="0.25">
      <c r="B11" s="17">
        <v>0.1</v>
      </c>
      <c r="C11" s="6">
        <v>0.17299999999999999</v>
      </c>
      <c r="D11" s="15"/>
    </row>
    <row r="12" spans="1:4" x14ac:dyDescent="0.25">
      <c r="B12" s="17">
        <v>0.25</v>
      </c>
      <c r="C12" s="6">
        <v>0.45</v>
      </c>
      <c r="D12" s="15"/>
    </row>
    <row r="13" spans="1:4" x14ac:dyDescent="0.25">
      <c r="B13" s="17">
        <v>0.5</v>
      </c>
      <c r="C13" s="6">
        <v>0.85099999999999998</v>
      </c>
      <c r="D13" s="15"/>
    </row>
    <row r="14" spans="1:4" x14ac:dyDescent="0.25">
      <c r="B14" s="17">
        <v>0.8</v>
      </c>
      <c r="C14" s="6">
        <v>1.3220000000000001</v>
      </c>
      <c r="D14" s="15"/>
    </row>
    <row r="15" spans="1:4" x14ac:dyDescent="0.25">
      <c r="B15" s="18">
        <v>1</v>
      </c>
      <c r="C15" s="6">
        <v>1.637</v>
      </c>
      <c r="D15" s="15"/>
    </row>
    <row r="16" spans="1:4" x14ac:dyDescent="0.25">
      <c r="B16" s="4"/>
      <c r="C16" s="12"/>
      <c r="D16" s="14"/>
    </row>
    <row r="17" spans="2:7" x14ac:dyDescent="0.25">
      <c r="B17" s="5" t="s">
        <v>1</v>
      </c>
      <c r="C17" s="16">
        <f>SLOPE(C7:C15,B7:B15)</f>
        <v>1.6355684944505184</v>
      </c>
    </row>
    <row r="18" spans="2:7" x14ac:dyDescent="0.25">
      <c r="B18" s="5" t="s">
        <v>2</v>
      </c>
      <c r="C18" s="16">
        <f>INTERCEPT(C7:C15,B7:B15)</f>
        <v>1.51086872027964E-2</v>
      </c>
    </row>
    <row r="19" spans="2:7" x14ac:dyDescent="0.25">
      <c r="B19" s="5" t="s">
        <v>3</v>
      </c>
      <c r="C19" s="6">
        <f>RSQ(C7:C15,B7:B15)</f>
        <v>0.99952857360799896</v>
      </c>
    </row>
    <row r="21" spans="2:7" x14ac:dyDescent="0.25">
      <c r="B21" s="10" t="s">
        <v>4</v>
      </c>
      <c r="C21" s="11"/>
      <c r="D21" s="11"/>
    </row>
    <row r="22" spans="2:7" ht="18.75" x14ac:dyDescent="0.35">
      <c r="B22" s="9" t="s">
        <v>10</v>
      </c>
      <c r="C22" s="9" t="s">
        <v>19</v>
      </c>
    </row>
    <row r="23" spans="2:7" ht="15.75" thickBot="1" x14ac:dyDescent="0.3">
      <c r="B23" s="13"/>
      <c r="C23" s="22">
        <f>(B23-C18)/C17</f>
        <v>-9.2375753470797187E-3</v>
      </c>
      <c r="D23" s="7" t="s">
        <v>8</v>
      </c>
    </row>
    <row r="24" spans="2:7" ht="18.75" x14ac:dyDescent="0.35">
      <c r="B24" s="2" t="s">
        <v>20</v>
      </c>
      <c r="C24" s="9" t="s">
        <v>21</v>
      </c>
    </row>
    <row r="25" spans="2:7" ht="15.75" thickBot="1" x14ac:dyDescent="0.3">
      <c r="B25" s="13">
        <v>1</v>
      </c>
      <c r="C25" s="23">
        <f>C23/B25</f>
        <v>-9.2375753470797187E-3</v>
      </c>
      <c r="D25" s="7" t="s">
        <v>8</v>
      </c>
      <c r="F25" s="7" t="s">
        <v>5</v>
      </c>
    </row>
    <row r="26" spans="2:7" x14ac:dyDescent="0.25">
      <c r="F26" s="8" t="s">
        <v>6</v>
      </c>
      <c r="G26" s="8" t="s">
        <v>7</v>
      </c>
    </row>
    <row r="27" spans="2:7" x14ac:dyDescent="0.25">
      <c r="F27" s="6">
        <f>B7</f>
        <v>0</v>
      </c>
      <c r="G27" s="6">
        <f>C17*F27+C18</f>
        <v>1.51086872027964E-2</v>
      </c>
    </row>
    <row r="28" spans="2:7" x14ac:dyDescent="0.25">
      <c r="F28" s="6">
        <f>B15</f>
        <v>1</v>
      </c>
      <c r="G28" s="6">
        <f>C17*F28+C18</f>
        <v>1.6506771816533148</v>
      </c>
    </row>
    <row r="29" spans="2:7" x14ac:dyDescent="0.25">
      <c r="F29" s="4"/>
      <c r="G29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B23" sqref="B23"/>
    </sheetView>
  </sheetViews>
  <sheetFormatPr defaultRowHeight="15" x14ac:dyDescent="0.25"/>
  <cols>
    <col min="2" max="2" width="16.85546875" customWidth="1"/>
    <col min="3" max="3" width="16" bestFit="1" customWidth="1"/>
    <col min="4" max="4" width="11.140625" bestFit="1" customWidth="1"/>
  </cols>
  <sheetData>
    <row r="1" spans="1:4" x14ac:dyDescent="0.25">
      <c r="A1" s="7" t="s">
        <v>15</v>
      </c>
    </row>
    <row r="2" spans="1:4" x14ac:dyDescent="0.25">
      <c r="A2" s="20" t="s">
        <v>13</v>
      </c>
      <c r="B2" s="21">
        <v>3900</v>
      </c>
      <c r="C2" s="7" t="s">
        <v>14</v>
      </c>
      <c r="D2" s="19">
        <v>43243</v>
      </c>
    </row>
    <row r="3" spans="1:4" x14ac:dyDescent="0.25">
      <c r="B3" s="2"/>
      <c r="C3" s="20" t="s">
        <v>16</v>
      </c>
      <c r="D3" t="s">
        <v>17</v>
      </c>
    </row>
    <row r="4" spans="1:4" x14ac:dyDescent="0.25">
      <c r="B4" s="2"/>
      <c r="C4" s="20"/>
      <c r="D4" t="s">
        <v>18</v>
      </c>
    </row>
    <row r="5" spans="1:4" x14ac:dyDescent="0.25">
      <c r="B5" s="2" t="s">
        <v>0</v>
      </c>
      <c r="C5" s="24" t="s">
        <v>23</v>
      </c>
      <c r="D5" s="2"/>
    </row>
    <row r="6" spans="1:4" x14ac:dyDescent="0.25">
      <c r="B6" s="3" t="s">
        <v>12</v>
      </c>
      <c r="C6" s="3" t="s">
        <v>9</v>
      </c>
      <c r="D6" s="9"/>
    </row>
    <row r="7" spans="1:4" x14ac:dyDescent="0.25">
      <c r="A7" t="s">
        <v>11</v>
      </c>
      <c r="B7" s="1">
        <v>0</v>
      </c>
      <c r="C7" s="6">
        <v>-8.0000000000000002E-3</v>
      </c>
      <c r="D7" s="15"/>
    </row>
    <row r="8" spans="1:4" x14ac:dyDescent="0.25">
      <c r="B8" s="1">
        <v>6.4999999999999997E-3</v>
      </c>
      <c r="C8" s="6">
        <v>1.7999999999999999E-2</v>
      </c>
      <c r="D8" s="15"/>
    </row>
    <row r="9" spans="1:4" x14ac:dyDescent="0.25">
      <c r="B9" s="1">
        <v>0.01</v>
      </c>
      <c r="C9" s="6">
        <v>3.4000000000000002E-2</v>
      </c>
      <c r="D9" s="15"/>
    </row>
    <row r="10" spans="1:4" x14ac:dyDescent="0.25">
      <c r="B10" s="17">
        <v>0.05</v>
      </c>
      <c r="C10" s="6">
        <v>9.9000000000000005E-2</v>
      </c>
      <c r="D10" s="15"/>
    </row>
    <row r="11" spans="1:4" x14ac:dyDescent="0.25">
      <c r="B11" s="17">
        <v>0.1</v>
      </c>
      <c r="C11" s="6">
        <v>0.185</v>
      </c>
      <c r="D11" s="15"/>
    </row>
    <row r="12" spans="1:4" x14ac:dyDescent="0.25">
      <c r="B12" s="17">
        <v>0.25</v>
      </c>
      <c r="C12" s="6">
        <v>0.47299999999999998</v>
      </c>
      <c r="D12" s="15"/>
    </row>
    <row r="13" spans="1:4" x14ac:dyDescent="0.25">
      <c r="B13" s="17">
        <v>0.5</v>
      </c>
      <c r="C13" s="6">
        <v>0.89600000000000002</v>
      </c>
      <c r="D13" s="15"/>
    </row>
    <row r="14" spans="1:4" x14ac:dyDescent="0.25">
      <c r="B14" s="17">
        <v>0.8</v>
      </c>
      <c r="C14" s="6">
        <v>1.429</v>
      </c>
      <c r="D14" s="15"/>
    </row>
    <row r="15" spans="1:4" x14ac:dyDescent="0.25">
      <c r="B15" s="18">
        <v>1</v>
      </c>
      <c r="C15" s="6">
        <v>1.8180000000000001</v>
      </c>
      <c r="D15" s="15"/>
    </row>
    <row r="16" spans="1:4" x14ac:dyDescent="0.25">
      <c r="B16" s="4"/>
      <c r="C16" s="12"/>
      <c r="D16" s="14"/>
    </row>
    <row r="17" spans="2:7" x14ac:dyDescent="0.25">
      <c r="B17" s="5" t="s">
        <v>1</v>
      </c>
      <c r="C17" s="16">
        <f>SLOPE(C7:C15,B7:B15)</f>
        <v>1.7980015927182043</v>
      </c>
    </row>
    <row r="18" spans="2:7" x14ac:dyDescent="0.25">
      <c r="B18" s="5" t="s">
        <v>2</v>
      </c>
      <c r="C18" s="16">
        <f>INTERCEPT(C7:C15,B7:B15)</f>
        <v>6.6365192645554405E-3</v>
      </c>
    </row>
    <row r="19" spans="2:7" x14ac:dyDescent="0.25">
      <c r="B19" s="5" t="s">
        <v>3</v>
      </c>
      <c r="C19" s="6">
        <f>RSQ(C7:C15,B7:B15)</f>
        <v>0.99969662641732937</v>
      </c>
    </row>
    <row r="21" spans="2:7" x14ac:dyDescent="0.25">
      <c r="B21" s="10" t="s">
        <v>4</v>
      </c>
      <c r="C21" s="11"/>
      <c r="D21" s="11"/>
    </row>
    <row r="22" spans="2:7" ht="18.75" x14ac:dyDescent="0.35">
      <c r="B22" s="9" t="s">
        <v>10</v>
      </c>
      <c r="C22" s="9" t="s">
        <v>19</v>
      </c>
    </row>
    <row r="23" spans="2:7" ht="15.75" thickBot="1" x14ac:dyDescent="0.3">
      <c r="B23" s="13"/>
      <c r="C23" s="22">
        <f>(B23-C18)/C17</f>
        <v>-3.6910530510278383E-3</v>
      </c>
      <c r="D23" s="7" t="s">
        <v>8</v>
      </c>
    </row>
    <row r="24" spans="2:7" ht="18.75" x14ac:dyDescent="0.35">
      <c r="B24" s="2" t="s">
        <v>20</v>
      </c>
      <c r="C24" s="9" t="s">
        <v>21</v>
      </c>
    </row>
    <row r="25" spans="2:7" ht="15.75" thickBot="1" x14ac:dyDescent="0.3">
      <c r="B25" s="13">
        <v>1</v>
      </c>
      <c r="C25" s="23">
        <f>C23/B25</f>
        <v>-3.6910530510278383E-3</v>
      </c>
      <c r="D25" s="7" t="s">
        <v>8</v>
      </c>
      <c r="F25" s="7" t="s">
        <v>5</v>
      </c>
    </row>
    <row r="26" spans="2:7" x14ac:dyDescent="0.25">
      <c r="F26" s="8" t="s">
        <v>6</v>
      </c>
      <c r="G26" s="8" t="s">
        <v>7</v>
      </c>
    </row>
    <row r="27" spans="2:7" x14ac:dyDescent="0.25">
      <c r="F27" s="6">
        <f>B7</f>
        <v>0</v>
      </c>
      <c r="G27" s="6">
        <f>C17*F27+C18</f>
        <v>6.6365192645554405E-3</v>
      </c>
    </row>
    <row r="28" spans="2:7" x14ac:dyDescent="0.25">
      <c r="F28" s="6">
        <f>B15</f>
        <v>1</v>
      </c>
      <c r="G28" s="6">
        <f>C17*F28+C18</f>
        <v>1.8046381119827597</v>
      </c>
    </row>
    <row r="29" spans="2:7" x14ac:dyDescent="0.25">
      <c r="F29" s="4"/>
      <c r="G29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DR-2010</vt:lpstr>
      <vt:lpstr>DR-3900</vt:lpstr>
    </vt:vector>
  </TitlesOfParts>
  <Company>Northern Arizona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Evan Baxter</dc:creator>
  <cp:lastModifiedBy>Baxter-Edgerton</cp:lastModifiedBy>
  <dcterms:created xsi:type="dcterms:W3CDTF">2018-03-09T16:38:54Z</dcterms:created>
  <dcterms:modified xsi:type="dcterms:W3CDTF">2018-06-08T22:48:31Z</dcterms:modified>
</cp:coreProperties>
</file>