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01_SOPs\Section_200_InorganicNon-metals\"/>
    </mc:Choice>
  </mc:AlternateContent>
  <bookViews>
    <workbookView xWindow="0" yWindow="0" windowWidth="19785" windowHeight="10275"/>
  </bookViews>
  <sheets>
    <sheet name="DR-2010" sheetId="1" r:id="rId1"/>
    <sheet name="DR-39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8" i="1"/>
  <c r="C17" i="1"/>
  <c r="G28" i="1"/>
  <c r="C19" i="1"/>
  <c r="F28" i="2" l="1"/>
  <c r="F27" i="2"/>
  <c r="C19" i="2"/>
  <c r="C23" i="2" l="1"/>
  <c r="C25" i="2" s="1"/>
  <c r="C23" i="1"/>
  <c r="C25" i="1" s="1"/>
  <c r="G28" i="2"/>
  <c r="G27" i="2"/>
  <c r="F27" i="1"/>
  <c r="F28" i="1"/>
  <c r="G27" i="1" l="1"/>
</calcChain>
</file>

<file path=xl/sharedStrings.xml><?xml version="1.0" encoding="utf-8"?>
<sst xmlns="http://schemas.openxmlformats.org/spreadsheetml/2006/main" count="48" uniqueCount="24">
  <si>
    <t>Concentration</t>
  </si>
  <si>
    <t>Slope =</t>
  </si>
  <si>
    <t>Intercept =</t>
  </si>
  <si>
    <t>R-squared =</t>
  </si>
  <si>
    <t>Sample Concentration Calculator</t>
  </si>
  <si>
    <t>Calibration Line Construction</t>
  </si>
  <si>
    <t>X</t>
  </si>
  <si>
    <t>Y</t>
  </si>
  <si>
    <t>mg/L</t>
  </si>
  <si>
    <t>Abs</t>
  </si>
  <si>
    <t>Enter Abs Reading</t>
  </si>
  <si>
    <t>Blank</t>
  </si>
  <si>
    <t>(P mg/L)</t>
  </si>
  <si>
    <t>DR</t>
  </si>
  <si>
    <t>Calibration Date:</t>
  </si>
  <si>
    <t>Calibrated by:</t>
  </si>
  <si>
    <r>
      <t>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</si>
  <si>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t>Enter Dilution</t>
  </si>
  <si>
    <r>
      <t>Corrected 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</si>
  <si>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t>Calibration Curve: Reactive Phosphorous (Ortho-P) by Ascobic Acid Reduction (SOPs AMBL-208E &amp; 208B) + Reducing Solution</t>
  </si>
  <si>
    <t>Terry Baxter</t>
  </si>
  <si>
    <t>Spencer Harvey</t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</si>
  <si>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890 nm</t>
    </r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</si>
  <si>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880 nm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</si>
</sst>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164" fontId="0" fillId="0" borderId="2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'DR-2010'!$A$1</c:f>
          <c:strCache>
            <c:ptCount val="1"/>
            <c:pt idx="0">
              <c:v>Calibration Curve: Reactive Phosphorous (Ortho-P) by Ascobic Acid Reduction (SOPs AMBL-208E &amp; 208B) + Reducing Solution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'DR-2010'!$B$7:$B$15</c:f>
              <c:numCache>
                <c:formatCode>0.0000</c:formatCode>
                <c:ptCount val="9"/>
                <c:pt idx="0" formatCode="General">
                  <c:v>0</c:v>
                </c:pt>
                <c:pt idx="1">
                  <c:v>6.4999999999999997E-3</c:v>
                </c:pt>
                <c:pt idx="2" formatCode="General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'DR-2010'!$C$7:$C$15</c:f>
              <c:numCache>
                <c:formatCode>0.000</c:formatCode>
                <c:ptCount val="9"/>
                <c:pt idx="0">
                  <c:v>2.4E-2</c:v>
                </c:pt>
                <c:pt idx="1">
                  <c:v>4.2999999999999997E-2</c:v>
                </c:pt>
                <c:pt idx="2">
                  <c:v>3.3000000000000002E-2</c:v>
                </c:pt>
                <c:pt idx="3">
                  <c:v>9.2999999999999999E-2</c:v>
                </c:pt>
                <c:pt idx="4">
                  <c:v>0.16</c:v>
                </c:pt>
                <c:pt idx="5">
                  <c:v>0.374</c:v>
                </c:pt>
                <c:pt idx="6">
                  <c:v>0.72199999999999998</c:v>
                </c:pt>
                <c:pt idx="7">
                  <c:v>1.1060000000000001</c:v>
                </c:pt>
                <c:pt idx="8">
                  <c:v>1.363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'DR-2010'!$F$27:$F$28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'DR-2010'!$G$27:$G$28</c:f>
              <c:numCache>
                <c:formatCode>0.000</c:formatCode>
                <c:ptCount val="2"/>
                <c:pt idx="0">
                  <c:v>2.9191873426055559E-2</c:v>
                </c:pt>
                <c:pt idx="1">
                  <c:v>1.3747737394910287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24112"/>
        <c:axId val="574624504"/>
      </c:scatterChart>
      <c:valAx>
        <c:axId val="57462411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'DR-2010'!$B$6</c:f>
              <c:strCache>
                <c:ptCount val="1"/>
                <c:pt idx="0">
                  <c:v>(P mg/L)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24504"/>
        <c:crosses val="autoZero"/>
        <c:crossBetween val="midCat"/>
        <c:majorUnit val="0.1"/>
      </c:valAx>
      <c:valAx>
        <c:axId val="57462450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'DR-2010'!$C$6</c:f>
              <c:strCache>
                <c:ptCount val="1"/>
                <c:pt idx="0">
                  <c:v>Abs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2411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'DR-3900'!$A$1</c:f>
          <c:strCache>
            <c:ptCount val="1"/>
            <c:pt idx="0">
              <c:v>Calibration Curve: Reactive Phosphorous (Ortho-P) by Ascobic Acid Reduction (SOPs AMBL-208E &amp; 208B) + Reducing Solution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'DR-3900'!$B$7:$B$15</c:f>
              <c:numCache>
                <c:formatCode>General</c:formatCode>
                <c:ptCount val="9"/>
                <c:pt idx="1">
                  <c:v>6.4999999999999997E-3</c:v>
                </c:pt>
                <c:pt idx="2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'DR-3900'!$C$7:$C$15</c:f>
              <c:numCache>
                <c:formatCode>0.000</c:formatCode>
                <c:ptCount val="9"/>
                <c:pt idx="1">
                  <c:v>4.4999999999999998E-2</c:v>
                </c:pt>
                <c:pt idx="2">
                  <c:v>2.8000000000000001E-2</c:v>
                </c:pt>
                <c:pt idx="3">
                  <c:v>9.7000000000000003E-2</c:v>
                </c:pt>
                <c:pt idx="4">
                  <c:v>0.16500000000000001</c:v>
                </c:pt>
                <c:pt idx="5">
                  <c:v>0.39300000000000002</c:v>
                </c:pt>
                <c:pt idx="6">
                  <c:v>0.75900000000000001</c:v>
                </c:pt>
                <c:pt idx="7">
                  <c:v>1.1839999999999999</c:v>
                </c:pt>
                <c:pt idx="8">
                  <c:v>1.4870000000000001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'DR-3900'!$F$27:$F$28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'DR-3900'!$G$27:$G$28</c:f>
              <c:numCache>
                <c:formatCode>0.000</c:formatCode>
                <c:ptCount val="2"/>
                <c:pt idx="0">
                  <c:v>2.4119213519032345E-2</c:v>
                </c:pt>
                <c:pt idx="1">
                  <c:v>1.4837350028979177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781544"/>
        <c:axId val="573781936"/>
      </c:scatterChart>
      <c:valAx>
        <c:axId val="57378154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'DR-3900'!$B$6</c:f>
              <c:strCache>
                <c:ptCount val="1"/>
                <c:pt idx="0">
                  <c:v>(P mg/L)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81936"/>
        <c:crosses val="autoZero"/>
        <c:crossBetween val="midCat"/>
        <c:majorUnit val="0.1"/>
      </c:valAx>
      <c:valAx>
        <c:axId val="57378193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'DR-3900'!$C$6</c:f>
              <c:strCache>
                <c:ptCount val="1"/>
                <c:pt idx="0">
                  <c:v>Abs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8154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9525</xdr:rowOff>
    </xdr:from>
    <xdr:to>
      <xdr:col>13</xdr:col>
      <xdr:colOff>9524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0</xdr:rowOff>
    </xdr:from>
    <xdr:to>
      <xdr:col>13</xdr:col>
      <xdr:colOff>9524</xdr:colOff>
      <xdr:row>22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L29" sqref="L29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19</v>
      </c>
    </row>
    <row r="2" spans="1:4" x14ac:dyDescent="0.25">
      <c r="A2" s="20" t="s">
        <v>13</v>
      </c>
      <c r="B2" s="21">
        <v>2010</v>
      </c>
      <c r="C2" s="7" t="s">
        <v>14</v>
      </c>
      <c r="D2" s="19">
        <v>43259</v>
      </c>
    </row>
    <row r="3" spans="1:4" x14ac:dyDescent="0.25">
      <c r="A3" s="20"/>
      <c r="B3" s="21"/>
      <c r="C3" s="20" t="s">
        <v>15</v>
      </c>
      <c r="D3" t="s">
        <v>20</v>
      </c>
    </row>
    <row r="4" spans="1:4" x14ac:dyDescent="0.25">
      <c r="B4" s="2"/>
      <c r="C4" s="20"/>
      <c r="D4" t="s">
        <v>21</v>
      </c>
    </row>
    <row r="5" spans="1:4" x14ac:dyDescent="0.25">
      <c r="B5" s="2" t="s">
        <v>0</v>
      </c>
      <c r="C5" s="24" t="s">
        <v>22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>
        <v>0</v>
      </c>
      <c r="C7" s="6">
        <v>2.4E-2</v>
      </c>
      <c r="D7" s="15"/>
    </row>
    <row r="8" spans="1:4" x14ac:dyDescent="0.25">
      <c r="B8" s="16">
        <v>6.4999999999999997E-3</v>
      </c>
      <c r="C8" s="6">
        <v>4.2999999999999997E-2</v>
      </c>
      <c r="D8" s="15"/>
    </row>
    <row r="9" spans="1:4" x14ac:dyDescent="0.25">
      <c r="B9" s="1">
        <v>0.01</v>
      </c>
      <c r="C9" s="6">
        <v>3.3000000000000002E-2</v>
      </c>
      <c r="D9" s="15"/>
    </row>
    <row r="10" spans="1:4" x14ac:dyDescent="0.25">
      <c r="B10" s="17">
        <v>0.05</v>
      </c>
      <c r="C10" s="6">
        <v>9.2999999999999999E-2</v>
      </c>
      <c r="D10" s="15"/>
    </row>
    <row r="11" spans="1:4" x14ac:dyDescent="0.25">
      <c r="B11" s="17">
        <v>0.1</v>
      </c>
      <c r="C11" s="6">
        <v>0.16</v>
      </c>
      <c r="D11" s="15"/>
    </row>
    <row r="12" spans="1:4" x14ac:dyDescent="0.25">
      <c r="B12" s="17">
        <v>0.25</v>
      </c>
      <c r="C12" s="6">
        <v>0.374</v>
      </c>
      <c r="D12" s="15"/>
    </row>
    <row r="13" spans="1:4" x14ac:dyDescent="0.25">
      <c r="B13" s="17">
        <v>0.5</v>
      </c>
      <c r="C13" s="6">
        <v>0.72199999999999998</v>
      </c>
      <c r="D13" s="15"/>
    </row>
    <row r="14" spans="1:4" x14ac:dyDescent="0.25">
      <c r="B14" s="17">
        <v>0.8</v>
      </c>
      <c r="C14" s="6">
        <v>1.1060000000000001</v>
      </c>
      <c r="D14" s="15"/>
    </row>
    <row r="15" spans="1:4" x14ac:dyDescent="0.25">
      <c r="B15" s="18">
        <v>1</v>
      </c>
      <c r="C15" s="6">
        <v>1.363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1.3455818660649732</v>
      </c>
    </row>
    <row r="18" spans="2:7" x14ac:dyDescent="0.25">
      <c r="B18" s="5" t="s">
        <v>2</v>
      </c>
      <c r="C18" s="16">
        <f>INTERCEPT(C7:C15,B7:B15)</f>
        <v>2.9191873426055559E-2</v>
      </c>
    </row>
    <row r="19" spans="2:7" x14ac:dyDescent="0.25">
      <c r="B19" s="5" t="s">
        <v>3</v>
      </c>
      <c r="C19" s="6">
        <f>RSQ(C7:C15,B7:B15)</f>
        <v>0.99962302049676277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16</v>
      </c>
    </row>
    <row r="23" spans="2:7" ht="15.75" thickBot="1" x14ac:dyDescent="0.3">
      <c r="B23" s="13"/>
      <c r="C23" s="22">
        <f>(B23-C18)/C17</f>
        <v>-2.1694609716630939E-2</v>
      </c>
      <c r="D23" s="7" t="s">
        <v>8</v>
      </c>
    </row>
    <row r="24" spans="2:7" ht="18.75" x14ac:dyDescent="0.35">
      <c r="B24" s="2" t="s">
        <v>17</v>
      </c>
      <c r="C24" s="9" t="s">
        <v>18</v>
      </c>
    </row>
    <row r="25" spans="2:7" ht="15.75" thickBot="1" x14ac:dyDescent="0.3">
      <c r="B25" s="13">
        <v>1</v>
      </c>
      <c r="C25" s="23">
        <f>C23/B25</f>
        <v>-2.1694609716630939E-2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2.9191873426055559E-2</v>
      </c>
    </row>
    <row r="28" spans="2:7" x14ac:dyDescent="0.25">
      <c r="F28" s="6">
        <f>B15</f>
        <v>1</v>
      </c>
      <c r="G28" s="6">
        <f>C17*F28+C18</f>
        <v>1.3747737394910287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19</v>
      </c>
    </row>
    <row r="2" spans="1:4" x14ac:dyDescent="0.25">
      <c r="A2" s="20" t="s">
        <v>13</v>
      </c>
      <c r="B2" s="21">
        <v>3900</v>
      </c>
      <c r="C2" s="7" t="s">
        <v>14</v>
      </c>
      <c r="D2" s="19">
        <v>43259</v>
      </c>
    </row>
    <row r="3" spans="1:4" x14ac:dyDescent="0.25">
      <c r="B3" s="2"/>
      <c r="C3" s="20" t="s">
        <v>15</v>
      </c>
      <c r="D3" t="s">
        <v>20</v>
      </c>
    </row>
    <row r="4" spans="1:4" x14ac:dyDescent="0.25">
      <c r="B4" s="2"/>
      <c r="C4" s="20"/>
      <c r="D4" t="s">
        <v>21</v>
      </c>
    </row>
    <row r="5" spans="1:4" x14ac:dyDescent="0.25">
      <c r="B5" s="2" t="s">
        <v>0</v>
      </c>
      <c r="C5" s="24" t="s">
        <v>23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/>
      <c r="C7" s="6"/>
      <c r="D7" s="15"/>
    </row>
    <row r="8" spans="1:4" x14ac:dyDescent="0.25">
      <c r="B8" s="1">
        <v>6.4999999999999997E-3</v>
      </c>
      <c r="C8" s="6">
        <v>4.4999999999999998E-2</v>
      </c>
      <c r="D8" s="15"/>
    </row>
    <row r="9" spans="1:4" x14ac:dyDescent="0.25">
      <c r="B9" s="1">
        <v>0.01</v>
      </c>
      <c r="C9" s="6">
        <v>2.8000000000000001E-2</v>
      </c>
      <c r="D9" s="15"/>
    </row>
    <row r="10" spans="1:4" x14ac:dyDescent="0.25">
      <c r="B10" s="17">
        <v>0.05</v>
      </c>
      <c r="C10" s="6">
        <v>9.7000000000000003E-2</v>
      </c>
      <c r="D10" s="15"/>
    </row>
    <row r="11" spans="1:4" x14ac:dyDescent="0.25">
      <c r="B11" s="17">
        <v>0.1</v>
      </c>
      <c r="C11" s="6">
        <v>0.16500000000000001</v>
      </c>
      <c r="D11" s="15"/>
    </row>
    <row r="12" spans="1:4" x14ac:dyDescent="0.25">
      <c r="B12" s="17">
        <v>0.25</v>
      </c>
      <c r="C12" s="6">
        <v>0.39300000000000002</v>
      </c>
      <c r="D12" s="15"/>
    </row>
    <row r="13" spans="1:4" x14ac:dyDescent="0.25">
      <c r="B13" s="17">
        <v>0.5</v>
      </c>
      <c r="C13" s="6">
        <v>0.75900000000000001</v>
      </c>
      <c r="D13" s="15"/>
    </row>
    <row r="14" spans="1:4" x14ac:dyDescent="0.25">
      <c r="B14" s="17">
        <v>0.8</v>
      </c>
      <c r="C14" s="6">
        <v>1.1839999999999999</v>
      </c>
      <c r="D14" s="15"/>
    </row>
    <row r="15" spans="1:4" x14ac:dyDescent="0.25">
      <c r="B15" s="18">
        <v>1</v>
      </c>
      <c r="C15" s="6">
        <v>1.4870000000000001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1.4596157893788853</v>
      </c>
    </row>
    <row r="18" spans="2:7" x14ac:dyDescent="0.25">
      <c r="B18" s="5" t="s">
        <v>2</v>
      </c>
      <c r="C18" s="16">
        <f>INTERCEPT(C7:C15,B7:B15)</f>
        <v>2.4119213519032345E-2</v>
      </c>
    </row>
    <row r="19" spans="2:7" x14ac:dyDescent="0.25">
      <c r="B19" s="5" t="s">
        <v>3</v>
      </c>
      <c r="C19" s="6">
        <f>RSQ(C7:C15,B7:B15)</f>
        <v>0.99982731488870991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16</v>
      </c>
    </row>
    <row r="23" spans="2:7" ht="15.75" thickBot="1" x14ac:dyDescent="0.3">
      <c r="B23" s="13">
        <v>1.4790000000000001</v>
      </c>
      <c r="C23" s="22">
        <f>(B23-C18)/C17</f>
        <v>0.99675599364409961</v>
      </c>
      <c r="D23" s="7" t="s">
        <v>8</v>
      </c>
    </row>
    <row r="24" spans="2:7" ht="18.75" x14ac:dyDescent="0.35">
      <c r="B24" s="2" t="s">
        <v>17</v>
      </c>
      <c r="C24" s="9" t="s">
        <v>18</v>
      </c>
    </row>
    <row r="25" spans="2:7" ht="15.75" thickBot="1" x14ac:dyDescent="0.3">
      <c r="B25" s="13">
        <v>1</v>
      </c>
      <c r="C25" s="23">
        <f>C23/B25</f>
        <v>0.99675599364409961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2.4119213519032345E-2</v>
      </c>
    </row>
    <row r="28" spans="2:7" x14ac:dyDescent="0.25">
      <c r="F28" s="6">
        <f>B15</f>
        <v>1</v>
      </c>
      <c r="G28" s="6">
        <f>C17*F28+C18</f>
        <v>1.4837350028979177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DR-2010</vt:lpstr>
      <vt:lpstr>DR-3900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Evan Baxter</dc:creator>
  <cp:lastModifiedBy>Baxter-Edgerton</cp:lastModifiedBy>
  <dcterms:created xsi:type="dcterms:W3CDTF">2018-03-09T16:38:54Z</dcterms:created>
  <dcterms:modified xsi:type="dcterms:W3CDTF">2018-06-08T22:45:47Z</dcterms:modified>
</cp:coreProperties>
</file>