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y Drive\01_SOPs\Section_200_InorganicNon-metals\"/>
    </mc:Choice>
  </mc:AlternateContent>
  <bookViews>
    <workbookView xWindow="0" yWindow="0" windowWidth="19785" windowHeight="1027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G23" i="1"/>
  <c r="G22" i="1"/>
  <c r="C12" i="1"/>
  <c r="C13" i="1"/>
  <c r="F22" i="1"/>
  <c r="F23" i="1"/>
  <c r="C14" i="1"/>
  <c r="C6" i="1"/>
  <c r="C10" i="1"/>
  <c r="C9" i="1"/>
  <c r="C8" i="1"/>
  <c r="C7" i="1"/>
</calcChain>
</file>

<file path=xl/sharedStrings.xml><?xml version="1.0" encoding="utf-8"?>
<sst xmlns="http://schemas.openxmlformats.org/spreadsheetml/2006/main" count="15" uniqueCount="15">
  <si>
    <t>Log C (Standard)</t>
  </si>
  <si>
    <t>Concentration</t>
  </si>
  <si>
    <t>(mg/L)</t>
  </si>
  <si>
    <t>Slope =</t>
  </si>
  <si>
    <t>Intercept =</t>
  </si>
  <si>
    <t>R-squared =</t>
  </si>
  <si>
    <t>mV Reading</t>
  </si>
  <si>
    <t>Sample Concentration Calculator</t>
  </si>
  <si>
    <t>Calibration Line Construction</t>
  </si>
  <si>
    <t>X</t>
  </si>
  <si>
    <t>Y</t>
  </si>
  <si>
    <t>Enter mV Reading</t>
  </si>
  <si>
    <t>Br Concentration</t>
  </si>
  <si>
    <t>mg/L</t>
  </si>
  <si>
    <t>Calibration Curve for Bromide by ISE (SOP AMBL-201A)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</si>
</sst>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/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2" borderId="1" xfId="0" applyFill="1" applyBorder="1"/>
    <xf numFmtId="165" fontId="0" fillId="3" borderId="0" xfId="0" applyNumberForma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4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Sheet1!$A$1</c:f>
          <c:strCache>
            <c:ptCount val="1"/>
            <c:pt idx="0">
              <c:v>Calibration Curve for Bromide by ISE (SOP AMBL-201A)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Sheet1!$C$6:$C$10</c:f>
              <c:numCache>
                <c:formatCode>0.000</c:formatCode>
                <c:ptCount val="5"/>
                <c:pt idx="0">
                  <c:v>0</c:v>
                </c:pt>
                <c:pt idx="1">
                  <c:v>0.47712125471966244</c:v>
                </c:pt>
                <c:pt idx="2">
                  <c:v>0.90308998699194354</c:v>
                </c:pt>
                <c:pt idx="3">
                  <c:v>1.3010299956639813</c:v>
                </c:pt>
                <c:pt idx="4">
                  <c:v>1.6020599913279623</c:v>
                </c:pt>
              </c:numCache>
            </c:numRef>
          </c:xVal>
          <c:yVal>
            <c:numRef>
              <c:f>Sheet1!$D$6:$D$10</c:f>
              <c:numCache>
                <c:formatCode>General</c:formatCode>
                <c:ptCount val="5"/>
                <c:pt idx="0">
                  <c:v>258</c:v>
                </c:pt>
                <c:pt idx="1">
                  <c:v>658</c:v>
                </c:pt>
                <c:pt idx="2">
                  <c:v>1201</c:v>
                </c:pt>
                <c:pt idx="3">
                  <c:v>1502</c:v>
                </c:pt>
                <c:pt idx="4">
                  <c:v>1900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F66-4BF1-AFD2-BFF3423DC5B5}"/>
            </c:ext>
          </c:extLst>
        </c:ser>
        <c:ser>
          <c:idx val="1"/>
          <c:order val="1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Sheet1!$F$22:$F$23</c:f>
              <c:numCache>
                <c:formatCode>General</c:formatCode>
                <c:ptCount val="2"/>
                <c:pt idx="0">
                  <c:v>0</c:v>
                </c:pt>
                <c:pt idx="1">
                  <c:v>1.6020599913279623</c:v>
                </c:pt>
              </c:numCache>
            </c:numRef>
          </c:xVal>
          <c:yVal>
            <c:numRef>
              <c:f>Sheet1!$G$22:$G$23</c:f>
              <c:numCache>
                <c:formatCode>0</c:formatCode>
                <c:ptCount val="2"/>
                <c:pt idx="0">
                  <c:v>228.49101539455512</c:v>
                </c:pt>
                <c:pt idx="1">
                  <c:v>1865.4264413799087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F66-4BF1-AFD2-BFF3423DC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2126736"/>
        <c:axId val="612127128"/>
      </c:scatterChart>
      <c:valAx>
        <c:axId val="612126736"/>
        <c:scaling>
          <c:orientation val="minMax"/>
          <c:max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title>
          <c:tx>
            <c:strRef>
              <c:f>Sheet1!$C$5</c:f>
              <c:strCache>
                <c:ptCount val="1"/>
                <c:pt idx="0">
                  <c:v>Log C (Standard)</c:v>
                </c:pt>
              </c:strCache>
            </c:strRef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127128"/>
        <c:crosses val="autoZero"/>
        <c:crossBetween val="midCat"/>
      </c:valAx>
      <c:valAx>
        <c:axId val="612127128"/>
        <c:scaling>
          <c:orientation val="minMax"/>
          <c:max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title>
          <c:tx>
            <c:strRef>
              <c:f>Sheet1!$D$5</c:f>
              <c:strCache>
                <c:ptCount val="1"/>
                <c:pt idx="0">
                  <c:v>mV Reading</c:v>
                </c:pt>
              </c:strCache>
            </c:strRef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1267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4761</xdr:colOff>
      <xdr:row>2</xdr:row>
      <xdr:rowOff>0</xdr:rowOff>
    </xdr:from>
    <xdr:to>
      <xdr:col>12</xdr:col>
      <xdr:colOff>600074</xdr:colOff>
      <xdr:row>16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C30" sqref="C29:C30"/>
    </sheetView>
  </sheetViews>
  <sheetFormatPr defaultRowHeight="15" x14ac:dyDescent="0.25"/>
  <cols>
    <col min="2" max="2" width="16.85546875" customWidth="1"/>
    <col min="3" max="3" width="16" bestFit="1" customWidth="1"/>
    <col min="4" max="4" width="11.140625" bestFit="1" customWidth="1"/>
  </cols>
  <sheetData>
    <row r="1" spans="1:4" x14ac:dyDescent="0.25">
      <c r="A1" s="8" t="s">
        <v>14</v>
      </c>
    </row>
    <row r="3" spans="1:4" x14ac:dyDescent="0.25">
      <c r="B3" s="2"/>
    </row>
    <row r="4" spans="1:4" x14ac:dyDescent="0.25">
      <c r="B4" s="2" t="s">
        <v>1</v>
      </c>
      <c r="C4" s="2"/>
      <c r="D4" s="2"/>
    </row>
    <row r="5" spans="1:4" x14ac:dyDescent="0.25">
      <c r="B5" s="3" t="s">
        <v>2</v>
      </c>
      <c r="C5" s="3" t="s">
        <v>0</v>
      </c>
      <c r="D5" s="3" t="s">
        <v>6</v>
      </c>
    </row>
    <row r="6" spans="1:4" x14ac:dyDescent="0.25">
      <c r="B6" s="1">
        <v>1</v>
      </c>
      <c r="C6" s="6">
        <f>LOG(B6)</f>
        <v>0</v>
      </c>
      <c r="D6" s="1">
        <v>258</v>
      </c>
    </row>
    <row r="7" spans="1:4" x14ac:dyDescent="0.25">
      <c r="B7" s="1">
        <v>3</v>
      </c>
      <c r="C7" s="6">
        <f>LOG(B7)</f>
        <v>0.47712125471966244</v>
      </c>
      <c r="D7" s="1">
        <v>658</v>
      </c>
    </row>
    <row r="8" spans="1:4" x14ac:dyDescent="0.25">
      <c r="B8" s="1">
        <v>8</v>
      </c>
      <c r="C8" s="6">
        <f>LOG(B8)</f>
        <v>0.90308998699194354</v>
      </c>
      <c r="D8" s="1">
        <v>1201</v>
      </c>
    </row>
    <row r="9" spans="1:4" x14ac:dyDescent="0.25">
      <c r="B9" s="1">
        <v>20</v>
      </c>
      <c r="C9" s="6">
        <f>LOG(B9)</f>
        <v>1.3010299956639813</v>
      </c>
      <c r="D9" s="1">
        <v>1502</v>
      </c>
    </row>
    <row r="10" spans="1:4" x14ac:dyDescent="0.25">
      <c r="B10" s="1">
        <v>40</v>
      </c>
      <c r="C10" s="6">
        <f>LOG(B10)</f>
        <v>1.6020599913279623</v>
      </c>
      <c r="D10" s="1">
        <v>1900</v>
      </c>
    </row>
    <row r="11" spans="1:4" x14ac:dyDescent="0.25">
      <c r="B11" s="4"/>
      <c r="C11" s="14"/>
      <c r="D11" s="4"/>
    </row>
    <row r="12" spans="1:4" x14ac:dyDescent="0.25">
      <c r="B12" s="5" t="s">
        <v>3</v>
      </c>
      <c r="C12" s="7">
        <f>SLOPE(D6:D10,C6:C10)</f>
        <v>1021.7691190380971</v>
      </c>
    </row>
    <row r="13" spans="1:4" x14ac:dyDescent="0.25">
      <c r="B13" s="5" t="s">
        <v>4</v>
      </c>
      <c r="C13" s="7">
        <f>INTERCEPT(D6:D10,C6:C10)</f>
        <v>228.49101539455512</v>
      </c>
    </row>
    <row r="14" spans="1:4" x14ac:dyDescent="0.25">
      <c r="B14" s="5" t="s">
        <v>5</v>
      </c>
      <c r="C14" s="6">
        <f>RSQ(D6:D10,C6:C10)</f>
        <v>0.993575721441052</v>
      </c>
    </row>
    <row r="16" spans="1:4" x14ac:dyDescent="0.25">
      <c r="B16" s="11" t="s">
        <v>7</v>
      </c>
      <c r="C16" s="12"/>
      <c r="D16" s="12"/>
    </row>
    <row r="17" spans="2:7" x14ac:dyDescent="0.25">
      <c r="B17" s="10" t="s">
        <v>11</v>
      </c>
      <c r="C17" s="10" t="s">
        <v>12</v>
      </c>
    </row>
    <row r="18" spans="2:7" ht="15.75" thickBot="1" x14ac:dyDescent="0.3">
      <c r="B18" s="15">
        <v>325</v>
      </c>
      <c r="C18" s="13">
        <f>10^((B18-C13)/C12)</f>
        <v>1.2429476274938733</v>
      </c>
      <c r="D18" s="8" t="s">
        <v>13</v>
      </c>
    </row>
    <row r="20" spans="2:7" x14ac:dyDescent="0.25">
      <c r="F20" s="8" t="s">
        <v>8</v>
      </c>
    </row>
    <row r="21" spans="2:7" x14ac:dyDescent="0.25">
      <c r="F21" s="9" t="s">
        <v>9</v>
      </c>
      <c r="G21" s="9" t="s">
        <v>10</v>
      </c>
    </row>
    <row r="22" spans="2:7" x14ac:dyDescent="0.25">
      <c r="F22" s="1">
        <f>C6</f>
        <v>0</v>
      </c>
      <c r="G22" s="7">
        <f>C12*F22+C13</f>
        <v>228.49101539455512</v>
      </c>
    </row>
    <row r="23" spans="2:7" x14ac:dyDescent="0.25">
      <c r="F23" s="1">
        <f>C10</f>
        <v>1.6020599913279623</v>
      </c>
      <c r="G23" s="7">
        <f>C12*F23+C13</f>
        <v>1865.4264413799087</v>
      </c>
    </row>
    <row r="24" spans="2:7" x14ac:dyDescent="0.25">
      <c r="F24" s="4"/>
      <c r="G24" s="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Northern Arizona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Evan Baxter</dc:creator>
  <cp:lastModifiedBy>Baxter-Edgerton</cp:lastModifiedBy>
  <dcterms:created xsi:type="dcterms:W3CDTF">2018-03-09T16:38:54Z</dcterms:created>
  <dcterms:modified xsi:type="dcterms:W3CDTF">2018-03-10T16:34:10Z</dcterms:modified>
</cp:coreProperties>
</file>